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6050" windowHeight="17480"/>
  </bookViews>
  <sheets>
    <sheet name="Sheet1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3" l="1"/>
  <c r="B35" i="3"/>
  <c r="B34" i="3"/>
  <c r="C34" i="3" s="1"/>
  <c r="C33" i="3"/>
  <c r="C25" i="3"/>
  <c r="B25" i="3"/>
  <c r="C20" i="3"/>
  <c r="B18" i="3"/>
  <c r="C18" i="3" s="1"/>
  <c r="B16" i="3"/>
  <c r="C16" i="3" s="1"/>
  <c r="B14" i="3"/>
  <c r="C14" i="3" s="1"/>
  <c r="B13" i="3"/>
  <c r="B10" i="3"/>
  <c r="C37" i="3" s="1"/>
  <c r="C31" i="3" l="1"/>
  <c r="B36" i="3"/>
  <c r="C36" i="3" s="1"/>
  <c r="B15" i="3"/>
  <c r="C15" i="3" s="1"/>
  <c r="B17" i="3"/>
  <c r="C17" i="3" s="1"/>
  <c r="B19" i="3"/>
  <c r="C19" i="3" s="1"/>
  <c r="B32" i="3"/>
  <c r="C13" i="3"/>
  <c r="C32" i="3" l="1"/>
  <c r="B38" i="3"/>
  <c r="C38" i="3" s="1"/>
  <c r="B21" i="3"/>
  <c r="C21" i="3" l="1"/>
  <c r="B40" i="3"/>
  <c r="C40" i="3" s="1"/>
</calcChain>
</file>

<file path=xl/sharedStrings.xml><?xml version="1.0" encoding="utf-8"?>
<sst xmlns="http://schemas.openxmlformats.org/spreadsheetml/2006/main" count="40" uniqueCount="38">
  <si>
    <t>TOTAL</t>
  </si>
  <si>
    <t>??</t>
  </si>
  <si>
    <t>???</t>
  </si>
  <si>
    <t>EXEMPLE : Valeur globale de la rémunération en espèces</t>
  </si>
  <si>
    <t>(adaptez selon les besoins de votre organisation)</t>
  </si>
  <si>
    <t xml:space="preserve"># Employés à TP = </t>
  </si>
  <si>
    <t>Hypothèses:</t>
  </si>
  <si>
    <t>max RPC et AE atteint</t>
  </si>
  <si>
    <t>vacances = 6%</t>
  </si>
  <si>
    <t>Dépenses salariales</t>
  </si>
  <si>
    <t>Coût pour l'ONS</t>
  </si>
  <si>
    <t>% de la rémunération de base</t>
  </si>
  <si>
    <t>Total des salaires de base</t>
  </si>
  <si>
    <t>Paiements des salaires réglementaires</t>
  </si>
  <si>
    <t>Régime de pensions du Canada</t>
  </si>
  <si>
    <t>Assurance-emploi</t>
  </si>
  <si>
    <t>Indemnisation des accidentés du travail</t>
  </si>
  <si>
    <t>Impôt‑santé des employeurs (Ontario)</t>
  </si>
  <si>
    <t>Jours fériés</t>
  </si>
  <si>
    <t>Vacances</t>
  </si>
  <si>
    <t>Heures supplémentaires / Temps de remplacement</t>
  </si>
  <si>
    <t>Autre????</t>
  </si>
  <si>
    <t>sous-total</t>
  </si>
  <si>
    <t>Autres</t>
  </si>
  <si>
    <t>Primes des avantages sociaux (en supposant 250 $/mois/pp)</t>
  </si>
  <si>
    <t>Assurance vie</t>
  </si>
  <si>
    <t>D et MA</t>
  </si>
  <si>
    <t>PAE</t>
  </si>
  <si>
    <t>Soins de santé et ordonnances</t>
  </si>
  <si>
    <t>Dentaire</t>
  </si>
  <si>
    <t>Soins de la vue</t>
  </si>
  <si>
    <t>ILD (en supposant que les employés paient 100 %)</t>
  </si>
  <si>
    <t>REER (en supposant une contribution de l'employeur de 3%)</t>
  </si>
  <si>
    <t>Bonus (le cas échéant)</t>
  </si>
  <si>
    <t>Cotisations professionnelles (en supposant 200 $/pp/an)</t>
  </si>
  <si>
    <t>Développement professionnel/formation (en supposant 500 $/pp/an)</t>
  </si>
  <si>
    <t>Jours de congé maladie/personnel payés (en supposant 10 jours/an)</t>
  </si>
  <si>
    <t>Autre???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</si>
</sst>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1009]#,##0.00"/>
    <numFmt numFmtId="166" formatCode="0.0%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64" fontId="0" fillId="2" borderId="0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6" fontId="0" fillId="0" borderId="2" xfId="0" applyNumberForma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0" fillId="0" borderId="0" xfId="0" applyNumberForma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6" fontId="1" fillId="0" borderId="2" xfId="0" applyNumberFormat="1" applyFont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164" fontId="0" fillId="2" borderId="0" xfId="0" applyNumberForma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0" fillId="0" borderId="3" xfId="0" applyNumberFormat="1" applyFill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wrapText="1"/>
    </xf>
    <xf numFmtId="164" fontId="0" fillId="0" borderId="5" xfId="0" applyNumberForma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wrapText="1"/>
    </xf>
    <xf numFmtId="166" fontId="1" fillId="2" borderId="2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 wrapText="1"/>
    </xf>
    <xf numFmtId="0" fontId="0" fillId="0" borderId="9" xfId="0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0" workbookViewId="0">
      <selection activeCell="A36" sqref="A36"/>
    </sheetView>
  </sheetViews>
  <sheetFormatPr baseColWidth="10" defaultColWidth="8.7265625" defaultRowHeight="12.5" x14ac:dyDescent="0.25"/>
  <cols>
    <col min="1" max="1" width="51.453125" customWidth="1"/>
    <col min="2" max="2" width="18.54296875" customWidth="1"/>
    <col min="3" max="3" width="18.36328125" customWidth="1"/>
  </cols>
  <sheetData>
    <row r="1" spans="1:3" ht="28.5" customHeight="1" x14ac:dyDescent="0.4">
      <c r="A1" s="2" t="s">
        <v>3</v>
      </c>
      <c r="B1" s="2"/>
      <c r="C1" s="2"/>
    </row>
    <row r="2" spans="1:3" ht="21.5" customHeight="1" x14ac:dyDescent="0.35">
      <c r="A2" s="3" t="s">
        <v>4</v>
      </c>
      <c r="B2" s="3"/>
      <c r="C2" s="3"/>
    </row>
    <row r="3" spans="1:3" ht="15.5" customHeight="1" x14ac:dyDescent="0.35">
      <c r="A3" s="4"/>
      <c r="B3" s="5"/>
      <c r="C3" s="6"/>
    </row>
    <row r="4" spans="1:3" ht="17" customHeight="1" x14ac:dyDescent="0.3">
      <c r="A4" s="7" t="s">
        <v>5</v>
      </c>
      <c r="B4" s="8">
        <v>20</v>
      </c>
      <c r="C4" s="9"/>
    </row>
    <row r="5" spans="1:3" ht="17" customHeight="1" x14ac:dyDescent="0.3">
      <c r="A5" s="7" t="s">
        <v>6</v>
      </c>
      <c r="B5" s="10" t="s">
        <v>7</v>
      </c>
      <c r="C5" s="9"/>
    </row>
    <row r="6" spans="1:3" ht="17" customHeight="1" x14ac:dyDescent="0.3">
      <c r="A6" s="4"/>
      <c r="B6" s="11" t="s">
        <v>8</v>
      </c>
      <c r="C6" s="9"/>
    </row>
    <row r="7" spans="1:3" ht="13" thickBot="1" x14ac:dyDescent="0.3">
      <c r="A7" s="4"/>
      <c r="B7" s="6"/>
      <c r="C7" s="6"/>
    </row>
    <row r="8" spans="1:3" ht="17" customHeight="1" x14ac:dyDescent="0.3">
      <c r="A8" s="12" t="s">
        <v>9</v>
      </c>
      <c r="B8" s="13" t="s">
        <v>10</v>
      </c>
      <c r="C8" s="14" t="s">
        <v>11</v>
      </c>
    </row>
    <row r="9" spans="1:3" ht="16.5" customHeight="1" x14ac:dyDescent="0.3">
      <c r="A9" s="15"/>
      <c r="B9" s="16"/>
      <c r="C9" s="17"/>
    </row>
    <row r="10" spans="1:3" ht="17" customHeight="1" x14ac:dyDescent="0.3">
      <c r="A10" s="18" t="s">
        <v>12</v>
      </c>
      <c r="B10" s="19">
        <f>20*60000</f>
        <v>1200000</v>
      </c>
      <c r="C10" s="17"/>
    </row>
    <row r="11" spans="1:3" ht="17" customHeight="1" x14ac:dyDescent="0.25">
      <c r="A11" s="20"/>
      <c r="B11" s="21"/>
      <c r="C11" s="22"/>
    </row>
    <row r="12" spans="1:3" ht="17" customHeight="1" x14ac:dyDescent="0.3">
      <c r="A12" s="18" t="s">
        <v>13</v>
      </c>
      <c r="B12" s="23"/>
      <c r="C12" s="17"/>
    </row>
    <row r="13" spans="1:3" ht="17" customHeight="1" x14ac:dyDescent="0.25">
      <c r="A13" s="24" t="s">
        <v>14</v>
      </c>
      <c r="B13" s="23">
        <f>$B$4*2748.9</f>
        <v>54978</v>
      </c>
      <c r="C13" s="25">
        <f t="shared" ref="C13:C21" si="0">B13/$B$10</f>
        <v>4.5815000000000002E-2</v>
      </c>
    </row>
    <row r="14" spans="1:3" ht="17" customHeight="1" x14ac:dyDescent="0.25">
      <c r="A14" s="24" t="s">
        <v>15</v>
      </c>
      <c r="B14" s="23">
        <f>$B$4*1204.31</f>
        <v>24086.199999999997</v>
      </c>
      <c r="C14" s="25">
        <f t="shared" si="0"/>
        <v>2.007183333333333E-2</v>
      </c>
    </row>
    <row r="15" spans="1:3" ht="17" customHeight="1" x14ac:dyDescent="0.25">
      <c r="A15" s="26" t="s">
        <v>16</v>
      </c>
      <c r="B15" s="27">
        <f>$B$10*0.01</f>
        <v>12000</v>
      </c>
      <c r="C15" s="25">
        <f t="shared" si="0"/>
        <v>0.01</v>
      </c>
    </row>
    <row r="16" spans="1:3" ht="17" customHeight="1" x14ac:dyDescent="0.25">
      <c r="A16" s="24" t="s">
        <v>17</v>
      </c>
      <c r="B16" s="23">
        <f>$B$10*0.0195</f>
        <v>23400</v>
      </c>
      <c r="C16" s="25">
        <f t="shared" si="0"/>
        <v>1.95E-2</v>
      </c>
    </row>
    <row r="17" spans="1:3" ht="17" customHeight="1" x14ac:dyDescent="0.25">
      <c r="A17" s="24" t="s">
        <v>18</v>
      </c>
      <c r="B17" s="23">
        <f>$B$10*0.04</f>
        <v>48000</v>
      </c>
      <c r="C17" s="25">
        <f t="shared" si="0"/>
        <v>0.04</v>
      </c>
    </row>
    <row r="18" spans="1:3" ht="17" customHeight="1" x14ac:dyDescent="0.25">
      <c r="A18" s="24" t="s">
        <v>19</v>
      </c>
      <c r="B18" s="23">
        <f>$B$10*0.06</f>
        <v>72000</v>
      </c>
      <c r="C18" s="25">
        <f t="shared" si="0"/>
        <v>0.06</v>
      </c>
    </row>
    <row r="19" spans="1:3" ht="17" customHeight="1" x14ac:dyDescent="0.25">
      <c r="A19" s="26" t="s">
        <v>20</v>
      </c>
      <c r="B19" s="28">
        <f>$B$10*0.04</f>
        <v>48000</v>
      </c>
      <c r="C19" s="25">
        <f t="shared" si="0"/>
        <v>0.04</v>
      </c>
    </row>
    <row r="20" spans="1:3" ht="17" customHeight="1" x14ac:dyDescent="0.25">
      <c r="A20" s="26" t="s">
        <v>21</v>
      </c>
      <c r="B20" s="28" t="s">
        <v>2</v>
      </c>
      <c r="C20" s="25" t="e">
        <f t="shared" si="0"/>
        <v>#VALUE!</v>
      </c>
    </row>
    <row r="21" spans="1:3" ht="17" customHeight="1" x14ac:dyDescent="0.3">
      <c r="A21" s="29" t="s">
        <v>22</v>
      </c>
      <c r="B21" s="30">
        <f>SUM(B13:B20)</f>
        <v>282464.2</v>
      </c>
      <c r="C21" s="31">
        <f t="shared" si="0"/>
        <v>0.23538683333333335</v>
      </c>
    </row>
    <row r="22" spans="1:3" ht="17" customHeight="1" x14ac:dyDescent="0.25">
      <c r="A22" s="32"/>
      <c r="B22" s="33"/>
      <c r="C22" s="22"/>
    </row>
    <row r="23" spans="1:3" ht="17" customHeight="1" x14ac:dyDescent="0.3">
      <c r="A23" s="34" t="s">
        <v>23</v>
      </c>
      <c r="B23" s="35"/>
      <c r="C23" s="36"/>
    </row>
    <row r="24" spans="1:3" ht="17" customHeight="1" x14ac:dyDescent="0.25">
      <c r="A24" s="37" t="s">
        <v>24</v>
      </c>
      <c r="B24" s="35"/>
      <c r="C24" s="36"/>
    </row>
    <row r="25" spans="1:3" ht="17" customHeight="1" x14ac:dyDescent="0.25">
      <c r="A25" s="26" t="s">
        <v>25</v>
      </c>
      <c r="B25" s="38">
        <f>$B$4*250*12*1.08</f>
        <v>64800.000000000007</v>
      </c>
      <c r="C25" s="39">
        <f t="shared" ref="C25:C40" si="1">B25/$B$10</f>
        <v>5.4000000000000006E-2</v>
      </c>
    </row>
    <row r="26" spans="1:3" ht="17" customHeight="1" x14ac:dyDescent="0.25">
      <c r="A26" s="7" t="s">
        <v>26</v>
      </c>
      <c r="B26" s="40"/>
      <c r="C26" s="39"/>
    </row>
    <row r="27" spans="1:3" ht="17" customHeight="1" x14ac:dyDescent="0.25">
      <c r="A27" s="26" t="s">
        <v>27</v>
      </c>
      <c r="B27" s="40"/>
      <c r="C27" s="39"/>
    </row>
    <row r="28" spans="1:3" ht="17" customHeight="1" x14ac:dyDescent="0.25">
      <c r="A28" s="26" t="s">
        <v>28</v>
      </c>
      <c r="B28" s="40"/>
      <c r="C28" s="39"/>
    </row>
    <row r="29" spans="1:3" ht="17" customHeight="1" x14ac:dyDescent="0.25">
      <c r="A29" s="26" t="s">
        <v>29</v>
      </c>
      <c r="B29" s="40"/>
      <c r="C29" s="39"/>
    </row>
    <row r="30" spans="1:3" ht="17" customHeight="1" x14ac:dyDescent="0.25">
      <c r="A30" s="41" t="s">
        <v>30</v>
      </c>
      <c r="B30" s="42"/>
      <c r="C30" s="39"/>
    </row>
    <row r="31" spans="1:3" ht="17" customHeight="1" x14ac:dyDescent="0.25">
      <c r="A31" s="26" t="s">
        <v>31</v>
      </c>
      <c r="B31" s="43"/>
      <c r="C31" s="25">
        <f t="shared" si="1"/>
        <v>0</v>
      </c>
    </row>
    <row r="32" spans="1:3" ht="17" customHeight="1" x14ac:dyDescent="0.25">
      <c r="A32" s="1" t="s">
        <v>32</v>
      </c>
      <c r="B32" s="23">
        <f>$B$10*0.03</f>
        <v>36000</v>
      </c>
      <c r="C32" s="25">
        <f t="shared" si="1"/>
        <v>0.03</v>
      </c>
    </row>
    <row r="33" spans="1:3" ht="17" customHeight="1" x14ac:dyDescent="0.25">
      <c r="A33" s="1" t="s">
        <v>33</v>
      </c>
      <c r="B33" s="27" t="s">
        <v>1</v>
      </c>
      <c r="C33" s="25" t="e">
        <f t="shared" si="1"/>
        <v>#VALUE!</v>
      </c>
    </row>
    <row r="34" spans="1:3" ht="17" customHeight="1" x14ac:dyDescent="0.25">
      <c r="A34" s="1" t="s">
        <v>34</v>
      </c>
      <c r="B34" s="23">
        <f>$B$4*200</f>
        <v>4000</v>
      </c>
      <c r="C34" s="25">
        <f t="shared" si="1"/>
        <v>3.3333333333333335E-3</v>
      </c>
    </row>
    <row r="35" spans="1:3" ht="33" customHeight="1" x14ac:dyDescent="0.25">
      <c r="A35" s="1" t="s">
        <v>35</v>
      </c>
      <c r="B35" s="23">
        <f>$B$4*500</f>
        <v>10000</v>
      </c>
      <c r="C35" s="25">
        <f t="shared" si="1"/>
        <v>8.3333333333333332E-3</v>
      </c>
    </row>
    <row r="36" spans="1:3" ht="36" customHeight="1" x14ac:dyDescent="0.25">
      <c r="A36" s="1" t="s">
        <v>36</v>
      </c>
      <c r="B36" s="28">
        <f>$B$10*0.04</f>
        <v>48000</v>
      </c>
      <c r="C36" s="25">
        <f t="shared" si="1"/>
        <v>0.04</v>
      </c>
    </row>
    <row r="37" spans="1:3" ht="17" customHeight="1" x14ac:dyDescent="0.25">
      <c r="A37" s="1" t="s">
        <v>37</v>
      </c>
      <c r="B37" s="28" t="s">
        <v>1</v>
      </c>
      <c r="C37" s="25" t="e">
        <f t="shared" si="1"/>
        <v>#VALUE!</v>
      </c>
    </row>
    <row r="38" spans="1:3" ht="17" customHeight="1" x14ac:dyDescent="0.3">
      <c r="A38" s="29" t="s">
        <v>22</v>
      </c>
      <c r="B38" s="44">
        <f>SUM(B25:B37)</f>
        <v>162800</v>
      </c>
      <c r="C38" s="31">
        <f t="shared" si="1"/>
        <v>0.13566666666666666</v>
      </c>
    </row>
    <row r="39" spans="1:3" ht="17" customHeight="1" x14ac:dyDescent="0.3">
      <c r="A39" s="45"/>
      <c r="B39" s="46"/>
      <c r="C39" s="47"/>
    </row>
    <row r="40" spans="1:3" ht="17" customHeight="1" x14ac:dyDescent="0.3">
      <c r="A40" s="48" t="s">
        <v>0</v>
      </c>
      <c r="B40" s="49">
        <f>B10+B21+B38</f>
        <v>1645264.2</v>
      </c>
      <c r="C40" s="50">
        <f t="shared" si="1"/>
        <v>1.3710534999999999</v>
      </c>
    </row>
    <row r="41" spans="1:3" ht="17" customHeight="1" thickBot="1" x14ac:dyDescent="0.3">
      <c r="A41" s="51"/>
      <c r="B41" s="52"/>
      <c r="C41" s="53"/>
    </row>
  </sheetData>
  <mergeCells count="4">
    <mergeCell ref="A1:C1"/>
    <mergeCell ref="B25:B30"/>
    <mergeCell ref="C25:C30"/>
    <mergeCell ref="A2:C2"/>
  </mergeCells>
  <printOptions gridLines="1"/>
  <pageMargins left="0.70866141732283472" right="0.31496062992125984" top="0.55118110236220474" bottom="0.35433070866141736" header="0" footer="0.11811023622047245"/>
  <pageSetup orientation="portrait" horizontalDpi="0" verticalDpi="0" r:id="rId1"/>
  <headerFooter>
    <oddFooter>&amp;R&amp;F&amp;D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2019-10-25T19:47:51Z</dcterms:created>
  <dcterms:modified xsi:type="dcterms:W3CDTF">2020-02-04T18:57:17Z</dcterms:modified>
</cp:coreProperties>
</file>